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465" windowHeight="11640" activeTab="0"/>
  </bookViews>
  <sheets>
    <sheet name="CONSULT" sheetId="1" r:id="rId1"/>
  </sheets>
  <definedNames/>
  <calcPr fullCalcOnLoad="1"/>
</workbook>
</file>

<file path=xl/sharedStrings.xml><?xml version="1.0" encoding="utf-8"?>
<sst xmlns="http://schemas.openxmlformats.org/spreadsheetml/2006/main" count="59" uniqueCount="49">
  <si>
    <t>Hours</t>
  </si>
  <si>
    <t>Amount</t>
  </si>
  <si>
    <t>Totals</t>
  </si>
  <si>
    <t>Wage Calculation:</t>
  </si>
  <si>
    <t>Hourly Rate</t>
  </si>
  <si>
    <t>Hours Actually Worked Per Year</t>
  </si>
  <si>
    <t>Hours/Week Of Overtime (Average)</t>
  </si>
  <si>
    <t>Gross Pay For Hours Actually Worked:</t>
  </si>
  <si>
    <t>Pay Lost Due To Time Off:</t>
  </si>
  <si>
    <t>Weeks</t>
  </si>
  <si>
    <t>Vacation/Year</t>
  </si>
  <si>
    <t>Days</t>
  </si>
  <si>
    <t>Holidays/Year</t>
  </si>
  <si>
    <t>Sick Leave/Year</t>
  </si>
  <si>
    <t>Total Hours &amp;  Cost Of Time Off  (although not actually lost):</t>
  </si>
  <si>
    <t>Expenses for Living And Self Employment:</t>
  </si>
  <si>
    <t>/Month</t>
  </si>
  <si>
    <t>Housing &amp; Utilities</t>
  </si>
  <si>
    <t>/ Week</t>
  </si>
  <si>
    <t>Health Insurance (Entire Family)</t>
  </si>
  <si>
    <t>Dental Insurance (Entire Family)</t>
  </si>
  <si>
    <t>/Year</t>
  </si>
  <si>
    <t xml:space="preserve">Seminar Costs/New Books </t>
  </si>
  <si>
    <t xml:space="preserve">Travel &amp; Vehicle Expenses </t>
  </si>
  <si>
    <t xml:space="preserve">Office And Computer Expenses (in home) </t>
  </si>
  <si>
    <t>Total Expenses:</t>
  </si>
  <si>
    <t>Taxes To Be Paid:</t>
  </si>
  <si>
    <t>%/Year</t>
  </si>
  <si>
    <t>Federal Taxes (approx)</t>
  </si>
  <si>
    <t>State Taxes (approx)</t>
  </si>
  <si>
    <t>County Taxes</t>
  </si>
  <si>
    <t>City Taxes</t>
  </si>
  <si>
    <t>%</t>
  </si>
  <si>
    <t>Sales Taxes on Puchased Items</t>
  </si>
  <si>
    <t>Total Taxes To Be Paid:</t>
  </si>
  <si>
    <t>Savings Plans:</t>
  </si>
  <si>
    <t xml:space="preserve">%/Year </t>
  </si>
  <si>
    <t>Childrens College Savings</t>
  </si>
  <si>
    <t>Personal Savings Account</t>
  </si>
  <si>
    <t>/Week</t>
  </si>
  <si>
    <t>Lunch Money</t>
  </si>
  <si>
    <t>Entertainment</t>
  </si>
  <si>
    <t>Total Savings Plans:</t>
  </si>
  <si>
    <t>Total Cash Spent:</t>
  </si>
  <si>
    <t>Petty Cash Left Over:</t>
  </si>
  <si>
    <t xml:space="preserve">Temp's Budget Planner - Worksheet  </t>
  </si>
  <si>
    <t>Net Profit for TEMPING:</t>
  </si>
  <si>
    <t>401K Retirement Plan</t>
  </si>
  <si>
    <t>All Rights Reserved. Copyright © 2000  James R. Moore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</si>
</sst>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2"/>
      <name val="Times New Roman"/>
      <family val="1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b/>
      <i/>
      <sz val="12"/>
      <name val="Times New Roman"/>
      <family val="0"/>
    </font>
    <font>
      <b/>
      <sz val="16"/>
      <name val="Times New Roman"/>
      <family val="0"/>
    </font>
    <font>
      <b/>
      <i/>
      <sz val="14"/>
      <name val="Times New Roman"/>
      <family val="1"/>
    </font>
    <font>
      <sz val="12"/>
      <color indexed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5" fillId="0" borderId="0" xfId="0" applyFont="1" applyAlignment="1" quotePrefix="1">
      <alignment horizontal="left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/>
    </xf>
    <xf numFmtId="1" fontId="0" fillId="0" borderId="0" xfId="0" applyNumberFormat="1" applyFont="1" applyAlignment="1">
      <alignment horizontal="right"/>
    </xf>
    <xf numFmtId="5" fontId="0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5" fillId="0" borderId="0" xfId="0" applyFont="1" applyAlignment="1">
      <alignment/>
    </xf>
    <xf numFmtId="6" fontId="0" fillId="0" borderId="0" xfId="0" applyNumberFormat="1" applyFont="1" applyAlignment="1">
      <alignment horizontal="right"/>
    </xf>
    <xf numFmtId="0" fontId="0" fillId="0" borderId="0" xfId="0" applyAlignment="1" quotePrefix="1">
      <alignment horizontal="left"/>
    </xf>
    <xf numFmtId="6" fontId="0" fillId="0" borderId="0" xfId="0" applyNumberFormat="1" applyFont="1" applyAlignment="1">
      <alignment/>
    </xf>
    <xf numFmtId="5" fontId="0" fillId="0" borderId="0" xfId="0" applyNumberFormat="1" applyFont="1" applyAlignment="1">
      <alignment/>
    </xf>
    <xf numFmtId="7" fontId="0" fillId="0" borderId="0" xfId="0" applyNumberFormat="1" applyAlignment="1">
      <alignment/>
    </xf>
    <xf numFmtId="6" fontId="0" fillId="0" borderId="0" xfId="0" applyNumberFormat="1" applyAlignment="1">
      <alignment/>
    </xf>
    <xf numFmtId="5" fontId="0" fillId="0" borderId="0" xfId="0" applyNumberFormat="1" applyAlignment="1">
      <alignment/>
    </xf>
    <xf numFmtId="0" fontId="6" fillId="0" borderId="1" xfId="0" applyFont="1" applyBorder="1" applyAlignment="1">
      <alignment horizontal="left"/>
    </xf>
    <xf numFmtId="0" fontId="7" fillId="0" borderId="0" xfId="0" applyFont="1" applyAlignment="1">
      <alignment/>
    </xf>
    <xf numFmtId="7" fontId="8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6" fontId="8" fillId="0" borderId="0" xfId="0" applyNumberFormat="1" applyFont="1" applyAlignment="1">
      <alignment horizontal="right"/>
    </xf>
    <xf numFmtId="6" fontId="8" fillId="0" borderId="0" xfId="0" applyNumberFormat="1" applyFont="1" applyAlignment="1">
      <alignment/>
    </xf>
    <xf numFmtId="1" fontId="8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tabSelected="1" zoomScale="90" zoomScaleNormal="90" workbookViewId="0" topLeftCell="A29">
      <selection activeCell="A36" sqref="A36:A40"/>
    </sheetView>
  </sheetViews>
  <sheetFormatPr defaultColWidth="9.00390625" defaultRowHeight="15.75"/>
  <cols>
    <col min="6" max="6" width="8.375" style="0" customWidth="1"/>
    <col min="8" max="8" width="9.75390625" style="0" customWidth="1"/>
    <col min="9" max="9" width="9.125" style="0" customWidth="1"/>
  </cols>
  <sheetData>
    <row r="1" ht="19.5">
      <c r="A1" s="20" t="s">
        <v>48</v>
      </c>
    </row>
    <row r="2" spans="1:9" ht="20.25">
      <c r="A2" s="19" t="s">
        <v>45</v>
      </c>
      <c r="B2" s="2"/>
      <c r="C2" s="2"/>
      <c r="D2" s="2"/>
      <c r="E2" s="2"/>
      <c r="F2" s="2"/>
      <c r="G2" s="2"/>
      <c r="H2" s="2"/>
      <c r="I2" s="2"/>
    </row>
    <row r="3" spans="1:9" ht="15.75">
      <c r="A3" s="2"/>
      <c r="B3" s="2"/>
      <c r="C3" s="2"/>
      <c r="D3" s="2"/>
      <c r="E3" s="2"/>
      <c r="F3" s="2"/>
      <c r="G3" s="3" t="s">
        <v>0</v>
      </c>
      <c r="H3" s="4" t="s">
        <v>1</v>
      </c>
      <c r="I3" s="4" t="s">
        <v>2</v>
      </c>
    </row>
    <row r="4" spans="1:9" ht="15.75">
      <c r="A4" s="1" t="s">
        <v>3</v>
      </c>
      <c r="B4" s="2"/>
      <c r="C4" s="2"/>
      <c r="D4" s="2"/>
      <c r="E4" s="2"/>
      <c r="F4" s="2"/>
      <c r="G4" s="7"/>
      <c r="H4" s="7"/>
      <c r="I4" s="7"/>
    </row>
    <row r="5" spans="1:9" ht="15.75">
      <c r="A5" s="2"/>
      <c r="B5" s="5" t="s">
        <v>4</v>
      </c>
      <c r="C5" s="2"/>
      <c r="D5" s="2"/>
      <c r="E5" s="2"/>
      <c r="F5" s="2"/>
      <c r="G5" s="7"/>
      <c r="H5" s="21">
        <v>50</v>
      </c>
      <c r="I5" s="8"/>
    </row>
    <row r="6" spans="1:9" ht="15.75">
      <c r="A6" s="2"/>
      <c r="B6" s="5" t="s">
        <v>5</v>
      </c>
      <c r="C6" s="2"/>
      <c r="D6" s="2"/>
      <c r="E6" s="2"/>
      <c r="F6" s="2"/>
      <c r="G6" s="7">
        <f>2080-SUM(G11:G13)</f>
        <v>1888</v>
      </c>
      <c r="H6" s="8"/>
      <c r="I6" s="8"/>
    </row>
    <row r="7" spans="1:9" ht="15.75">
      <c r="A7" s="22">
        <v>0</v>
      </c>
      <c r="B7" s="5" t="s">
        <v>6</v>
      </c>
      <c r="C7" s="2"/>
      <c r="D7" s="2"/>
      <c r="E7" s="2"/>
      <c r="F7" s="2"/>
      <c r="G7" s="7">
        <f>((52-A11)+(A12/7)+(A13/7))*A7</f>
        <v>0</v>
      </c>
      <c r="H7" s="8"/>
      <c r="I7" s="8"/>
    </row>
    <row r="8" spans="1:9" ht="15.75">
      <c r="A8" s="1" t="s">
        <v>7</v>
      </c>
      <c r="B8" s="2"/>
      <c r="C8" s="2"/>
      <c r="D8" s="2"/>
      <c r="E8" s="2"/>
      <c r="F8" s="2"/>
      <c r="G8" s="7"/>
      <c r="H8" s="8"/>
      <c r="I8" s="8">
        <f>(G6+G7)*H5</f>
        <v>94400</v>
      </c>
    </row>
    <row r="9" spans="1:9" ht="15.75">
      <c r="A9" s="1"/>
      <c r="B9" s="2"/>
      <c r="C9" s="2"/>
      <c r="D9" s="2"/>
      <c r="E9" s="2"/>
      <c r="F9" s="2"/>
      <c r="G9" s="7"/>
      <c r="H9" s="8"/>
      <c r="I9" s="8"/>
    </row>
    <row r="10" spans="1:9" ht="15.75">
      <c r="A10" s="1" t="s">
        <v>8</v>
      </c>
      <c r="B10" s="6"/>
      <c r="C10" s="6"/>
      <c r="D10" s="6"/>
      <c r="E10" s="6"/>
      <c r="F10" s="6"/>
      <c r="G10" s="9"/>
      <c r="H10" s="9"/>
      <c r="I10" s="9"/>
    </row>
    <row r="11" spans="1:9" ht="15.75">
      <c r="A11" s="22">
        <v>2</v>
      </c>
      <c r="B11" s="5" t="s">
        <v>9</v>
      </c>
      <c r="C11" s="6" t="s">
        <v>10</v>
      </c>
      <c r="D11" s="6"/>
      <c r="F11" s="6"/>
      <c r="G11" s="10">
        <f>(A11*5*8)</f>
        <v>80</v>
      </c>
      <c r="H11" s="12">
        <f>-(G11*H5)</f>
        <v>-4000</v>
      </c>
      <c r="I11" s="12"/>
    </row>
    <row r="12" spans="1:9" ht="15.75">
      <c r="A12" s="22">
        <v>12</v>
      </c>
      <c r="B12" s="5" t="s">
        <v>11</v>
      </c>
      <c r="C12" s="6" t="s">
        <v>12</v>
      </c>
      <c r="D12" s="6"/>
      <c r="F12" s="6"/>
      <c r="G12" s="10">
        <f>(A12*8)</f>
        <v>96</v>
      </c>
      <c r="H12" s="12">
        <f>-(G12*H5)</f>
        <v>-4800</v>
      </c>
      <c r="I12" s="12"/>
    </row>
    <row r="13" spans="1:9" ht="15.75">
      <c r="A13" s="22">
        <v>2</v>
      </c>
      <c r="B13" s="5" t="s">
        <v>11</v>
      </c>
      <c r="C13" s="6" t="s">
        <v>13</v>
      </c>
      <c r="D13" s="6"/>
      <c r="F13" s="6"/>
      <c r="G13" s="10">
        <f>(A13*8)</f>
        <v>16</v>
      </c>
      <c r="H13" s="12">
        <f>-(G13*H5)</f>
        <v>-800</v>
      </c>
      <c r="I13" s="12"/>
    </row>
    <row r="14" spans="1:8" ht="15.75">
      <c r="A14" s="1" t="s">
        <v>14</v>
      </c>
      <c r="B14" s="6"/>
      <c r="C14" s="6"/>
      <c r="D14" s="6"/>
      <c r="E14" s="6"/>
      <c r="F14" s="6"/>
      <c r="G14" s="7">
        <f>SUM(G6:G13)</f>
        <v>2080</v>
      </c>
      <c r="H14" s="12">
        <f>SUM(H11:H13)</f>
        <v>-9600</v>
      </c>
    </row>
    <row r="15" spans="1:8" ht="15.75">
      <c r="A15" s="11"/>
      <c r="B15" s="6"/>
      <c r="C15" s="6"/>
      <c r="D15" s="6"/>
      <c r="E15" s="6"/>
      <c r="F15" s="6"/>
      <c r="G15" s="10"/>
      <c r="H15" s="12"/>
    </row>
    <row r="16" spans="1:9" ht="15.75">
      <c r="A16" s="1" t="s">
        <v>15</v>
      </c>
      <c r="B16" s="2"/>
      <c r="C16" s="2"/>
      <c r="D16" s="2"/>
      <c r="E16" s="2"/>
      <c r="F16" s="2"/>
      <c r="G16" s="7"/>
      <c r="H16" s="8"/>
      <c r="I16" s="8"/>
    </row>
    <row r="17" spans="1:9" ht="15.75">
      <c r="A17" s="23">
        <v>2500</v>
      </c>
      <c r="B17" s="5" t="s">
        <v>16</v>
      </c>
      <c r="C17" s="5" t="s">
        <v>17</v>
      </c>
      <c r="D17" s="2"/>
      <c r="E17" s="2"/>
      <c r="F17" s="2"/>
      <c r="G17" s="7"/>
      <c r="H17" s="12">
        <f>-(A17*12)</f>
        <v>-30000</v>
      </c>
      <c r="I17" s="8"/>
    </row>
    <row r="18" spans="1:9" ht="15.75">
      <c r="A18" s="23">
        <v>96</v>
      </c>
      <c r="B18" s="5" t="s">
        <v>18</v>
      </c>
      <c r="C18" s="5" t="s">
        <v>19</v>
      </c>
      <c r="D18" s="2"/>
      <c r="E18" s="2"/>
      <c r="F18" s="2"/>
      <c r="G18" s="7"/>
      <c r="H18" s="12">
        <f>-(A18*4.33*12)</f>
        <v>-4988.16</v>
      </c>
      <c r="I18" s="8"/>
    </row>
    <row r="19" spans="1:9" ht="15.75">
      <c r="A19" s="23">
        <v>25</v>
      </c>
      <c r="B19" s="5" t="s">
        <v>16</v>
      </c>
      <c r="C19" s="5" t="s">
        <v>20</v>
      </c>
      <c r="D19" s="2"/>
      <c r="E19" s="2"/>
      <c r="F19" s="2"/>
      <c r="G19" s="7"/>
      <c r="H19" s="12">
        <f>-(A19*12)</f>
        <v>-300</v>
      </c>
      <c r="I19" s="8"/>
    </row>
    <row r="20" spans="1:9" ht="15.75">
      <c r="A20" s="23">
        <v>1000</v>
      </c>
      <c r="B20" s="13" t="s">
        <v>21</v>
      </c>
      <c r="C20" s="5" t="s">
        <v>22</v>
      </c>
      <c r="D20" s="2"/>
      <c r="E20" s="2"/>
      <c r="F20" s="2"/>
      <c r="G20" s="10"/>
      <c r="H20" s="12">
        <f>-A20</f>
        <v>-1000</v>
      </c>
      <c r="I20" s="8"/>
    </row>
    <row r="21" spans="1:9" ht="15.75">
      <c r="A21" s="24">
        <v>2200</v>
      </c>
      <c r="B21" s="13" t="s">
        <v>21</v>
      </c>
      <c r="C21" s="5" t="s">
        <v>23</v>
      </c>
      <c r="D21" s="2"/>
      <c r="E21" s="2"/>
      <c r="F21" s="2"/>
      <c r="G21" s="10"/>
      <c r="H21" s="12">
        <f>-A21</f>
        <v>-2200</v>
      </c>
      <c r="I21" s="8"/>
    </row>
    <row r="22" spans="1:9" ht="15.75">
      <c r="A22" s="24">
        <v>2000</v>
      </c>
      <c r="B22" s="13" t="s">
        <v>21</v>
      </c>
      <c r="C22" s="5" t="s">
        <v>24</v>
      </c>
      <c r="D22" s="6"/>
      <c r="E22" s="6"/>
      <c r="F22" s="6"/>
      <c r="G22" s="6"/>
      <c r="H22" s="14">
        <f>-A22</f>
        <v>-2000</v>
      </c>
      <c r="I22" s="6"/>
    </row>
    <row r="23" spans="1:9" ht="15.75">
      <c r="A23" s="1" t="s">
        <v>25</v>
      </c>
      <c r="B23" s="2"/>
      <c r="C23" s="2"/>
      <c r="D23" s="2"/>
      <c r="E23" s="2"/>
      <c r="F23" s="2"/>
      <c r="G23" s="10"/>
      <c r="H23" s="8"/>
      <c r="I23" s="17">
        <f>SUM(H17:H22)</f>
        <v>-40488.16</v>
      </c>
    </row>
    <row r="24" ht="15.75">
      <c r="I24" s="6"/>
    </row>
    <row r="25" spans="1:9" ht="15.75">
      <c r="A25" s="1" t="s">
        <v>26</v>
      </c>
      <c r="B25" s="2"/>
      <c r="C25" s="2"/>
      <c r="D25" s="2"/>
      <c r="E25" s="2"/>
      <c r="F25" s="2"/>
      <c r="G25" s="10"/>
      <c r="H25" s="8"/>
      <c r="I25" s="8"/>
    </row>
    <row r="26" spans="1:9" ht="15.75">
      <c r="A26" s="25">
        <v>29</v>
      </c>
      <c r="B26" s="5" t="s">
        <v>27</v>
      </c>
      <c r="C26" s="5" t="s">
        <v>28</v>
      </c>
      <c r="D26" s="2"/>
      <c r="E26" s="2"/>
      <c r="F26" s="2"/>
      <c r="G26" s="10"/>
      <c r="H26" s="12">
        <f>-((A26/100)*I8)</f>
        <v>-27375.999999999996</v>
      </c>
      <c r="I26" s="12"/>
    </row>
    <row r="27" spans="1:9" ht="15.75">
      <c r="A27" s="25">
        <v>6</v>
      </c>
      <c r="B27" s="5" t="s">
        <v>27</v>
      </c>
      <c r="C27" s="5" t="s">
        <v>29</v>
      </c>
      <c r="D27" s="6"/>
      <c r="E27" s="6"/>
      <c r="F27" s="6"/>
      <c r="G27" s="6"/>
      <c r="H27" s="12">
        <f>-(A27/100)*(I8)</f>
        <v>-5664</v>
      </c>
      <c r="I27" s="12"/>
    </row>
    <row r="28" spans="1:9" ht="15.75">
      <c r="A28" s="24">
        <v>0</v>
      </c>
      <c r="B28" s="5" t="s">
        <v>21</v>
      </c>
      <c r="C28" s="2" t="s">
        <v>30</v>
      </c>
      <c r="D28" s="6"/>
      <c r="E28" s="6"/>
      <c r="F28" s="6"/>
      <c r="G28" s="6"/>
      <c r="H28" s="14">
        <f>-A28</f>
        <v>0</v>
      </c>
      <c r="I28" s="12"/>
    </row>
    <row r="29" spans="1:9" ht="15.75">
      <c r="A29" s="24">
        <v>35</v>
      </c>
      <c r="B29" s="5" t="s">
        <v>21</v>
      </c>
      <c r="C29" s="5" t="s">
        <v>31</v>
      </c>
      <c r="D29" s="6"/>
      <c r="E29" s="6"/>
      <c r="F29" s="6"/>
      <c r="G29" s="6"/>
      <c r="H29" s="14">
        <f>-A29</f>
        <v>-35</v>
      </c>
      <c r="I29" s="12"/>
    </row>
    <row r="30" spans="1:9" ht="15.75">
      <c r="A30" s="25">
        <v>8</v>
      </c>
      <c r="B30" s="2" t="s">
        <v>32</v>
      </c>
      <c r="C30" s="5" t="s">
        <v>33</v>
      </c>
      <c r="D30" s="6"/>
      <c r="E30" s="6"/>
      <c r="F30" s="6"/>
      <c r="G30" s="6"/>
      <c r="H30" s="14">
        <f>-SUM(A20:A22)*(A30/100)</f>
        <v>-416</v>
      </c>
      <c r="I30" s="12"/>
    </row>
    <row r="31" spans="1:9" ht="15.75">
      <c r="A31" s="1" t="s">
        <v>34</v>
      </c>
      <c r="B31" s="2"/>
      <c r="C31" s="6"/>
      <c r="D31" s="6"/>
      <c r="E31" s="6"/>
      <c r="F31" s="6"/>
      <c r="G31" s="6"/>
      <c r="H31" s="14"/>
      <c r="I31" s="12">
        <f>SUM(H26:H30)</f>
        <v>-33491</v>
      </c>
    </row>
    <row r="32" spans="1:9" ht="15.75">
      <c r="A32" s="1"/>
      <c r="B32" s="2"/>
      <c r="C32" s="6"/>
      <c r="D32" s="6"/>
      <c r="E32" s="6"/>
      <c r="F32" s="6"/>
      <c r="G32" s="6"/>
      <c r="H32" s="14"/>
      <c r="I32" s="12"/>
    </row>
    <row r="33" spans="1:9" ht="15.75">
      <c r="A33" s="1" t="s">
        <v>46</v>
      </c>
      <c r="I33" s="18">
        <f>I8+I23+I31-H36</f>
        <v>12491.239999999996</v>
      </c>
    </row>
    <row r="34" spans="1:9" ht="15.75">
      <c r="A34" s="1"/>
      <c r="B34" s="2"/>
      <c r="C34" s="6"/>
      <c r="D34" s="6"/>
      <c r="E34" s="6"/>
      <c r="F34" s="6"/>
      <c r="G34" s="6"/>
      <c r="H34" s="15"/>
      <c r="I34" s="8"/>
    </row>
    <row r="35" spans="1:9" ht="15.75">
      <c r="A35" s="1" t="s">
        <v>35</v>
      </c>
      <c r="B35" s="2"/>
      <c r="C35" s="2"/>
      <c r="D35" s="2"/>
      <c r="E35" s="2"/>
      <c r="F35" s="2"/>
      <c r="G35" s="10"/>
      <c r="H35" s="8"/>
      <c r="I35" s="8"/>
    </row>
    <row r="36" spans="1:8" ht="15.75">
      <c r="A36" s="22">
        <v>8.4</v>
      </c>
      <c r="B36" s="13" t="s">
        <v>36</v>
      </c>
      <c r="C36" s="5" t="s">
        <v>47</v>
      </c>
      <c r="D36" s="6"/>
      <c r="E36" s="6"/>
      <c r="F36" s="6"/>
      <c r="G36" s="6"/>
      <c r="H36" s="8">
        <f>(A36/100)*(I8)</f>
        <v>7929.6</v>
      </c>
    </row>
    <row r="37" spans="1:8" ht="15.75">
      <c r="A37" s="23">
        <v>40</v>
      </c>
      <c r="B37" s="5" t="s">
        <v>18</v>
      </c>
      <c r="C37" s="2" t="s">
        <v>37</v>
      </c>
      <c r="D37" s="2"/>
      <c r="E37" s="2"/>
      <c r="F37" s="2"/>
      <c r="G37" s="7"/>
      <c r="H37" s="12">
        <f>(A37*4.33*12)</f>
        <v>2078.3999999999996</v>
      </c>
    </row>
    <row r="38" spans="1:8" ht="15.75">
      <c r="A38" s="23">
        <v>0</v>
      </c>
      <c r="B38" s="5" t="s">
        <v>18</v>
      </c>
      <c r="C38" s="2" t="s">
        <v>38</v>
      </c>
      <c r="D38" s="6"/>
      <c r="E38" s="6"/>
      <c r="F38" s="6"/>
      <c r="G38" s="6"/>
      <c r="H38" s="12">
        <f>(A38*4.33*12)</f>
        <v>0</v>
      </c>
    </row>
    <row r="39" spans="1:8" ht="15.75">
      <c r="A39" s="23">
        <v>40</v>
      </c>
      <c r="B39" s="5" t="s">
        <v>39</v>
      </c>
      <c r="C39" s="2" t="s">
        <v>40</v>
      </c>
      <c r="D39" s="6"/>
      <c r="E39" s="6"/>
      <c r="F39" s="6"/>
      <c r="G39" s="6"/>
      <c r="H39" s="12">
        <f>A39*50</f>
        <v>2000</v>
      </c>
    </row>
    <row r="40" spans="1:8" ht="15.75">
      <c r="A40" s="23">
        <v>0</v>
      </c>
      <c r="B40" s="5" t="s">
        <v>39</v>
      </c>
      <c r="C40" s="2" t="s">
        <v>41</v>
      </c>
      <c r="D40" s="6"/>
      <c r="E40" s="6"/>
      <c r="F40" s="6"/>
      <c r="G40" s="6"/>
      <c r="H40" s="12">
        <f>A40*52</f>
        <v>0</v>
      </c>
    </row>
    <row r="41" spans="1:9" ht="15.75">
      <c r="A41" s="11" t="s">
        <v>42</v>
      </c>
      <c r="I41" s="18">
        <f>H36+H38</f>
        <v>7929.6</v>
      </c>
    </row>
    <row r="42" spans="1:9" ht="15.75">
      <c r="A42" s="11" t="s">
        <v>43</v>
      </c>
      <c r="I42" s="17">
        <f>H39+H40</f>
        <v>2000</v>
      </c>
    </row>
    <row r="43" spans="1:10" ht="15.75">
      <c r="A43" s="1" t="s">
        <v>44</v>
      </c>
      <c r="I43" s="8">
        <f>(I33-SUM(H36:H40))</f>
        <v>483.23999999999614</v>
      </c>
      <c r="J43" s="6"/>
    </row>
    <row r="44" ht="15.75">
      <c r="J44" s="6"/>
    </row>
    <row r="45" ht="15.75">
      <c r="J45" s="6"/>
    </row>
    <row r="46" ht="15.75">
      <c r="I46" s="16"/>
    </row>
  </sheetData>
  <printOptions gridLines="1"/>
  <pageMargins left="0.75" right="0.75" top="1" bottom="1" header="0.5" footer="0.5"/>
  <pageSetup fitToHeight="1" fitToWidth="1" horizontalDpi="300" verticalDpi="300" orientation="portrait" r:id="rId1"/>
  <headerFooter alignWithMargins="0">
    <oddHeader>&amp;C&amp;F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R. Moore</dc:creator>
  <cp:keywords/>
  <dc:description/>
  <cp:lastModifiedBy>James R. Moore</cp:lastModifiedBy>
  <dcterms:created xsi:type="dcterms:W3CDTF">1998-10-23T16:09:48Z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